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ron\Desktop\"/>
    </mc:Choice>
  </mc:AlternateContent>
  <xr:revisionPtr revIDLastSave="0" documentId="13_ncr:1_{BEE9EBC5-597C-471B-A1CE-53194D94491D}" xr6:coauthVersionLast="47" xr6:coauthVersionMax="47" xr10:uidLastSave="{00000000-0000-0000-0000-000000000000}"/>
  <bookViews>
    <workbookView xWindow="-120" yWindow="-120" windowWidth="19440" windowHeight="14880" tabRatio="903" xr2:uid="{00000000-000D-0000-FFFF-FFFF00000000}"/>
  </bookViews>
  <sheets>
    <sheet name="Required DOTS Pts Calculator" sheetId="2" r:id="rId1"/>
    <sheet name="Instructions" sheetId="5" r:id="rId2"/>
    <sheet name="Parameters" sheetId="4" state="hidden" r:id="rId3"/>
  </sheets>
  <calcPr calcId="181029"/>
</workbook>
</file>

<file path=xl/calcChain.xml><?xml version="1.0" encoding="utf-8"?>
<calcChain xmlns="http://schemas.openxmlformats.org/spreadsheetml/2006/main">
  <c r="E24" i="2" l="1"/>
  <c r="A9" i="2"/>
  <c r="B26" i="2" s="1"/>
  <c r="B18" i="2"/>
  <c r="B19" i="2"/>
  <c r="B20" i="2"/>
  <c r="B21" i="2"/>
  <c r="B17" i="2"/>
  <c r="C17" i="2" s="1"/>
  <c r="B6" i="2" s="1"/>
  <c r="E17" i="2"/>
  <c r="B25" i="2" l="1"/>
  <c r="B24" i="2"/>
  <c r="C24" i="2" s="1"/>
  <c r="D24" i="2" s="1"/>
  <c r="B28" i="2"/>
  <c r="B27" i="2"/>
  <c r="C6" i="2"/>
  <c r="D26" i="2" s="1"/>
  <c r="F17" i="2"/>
  <c r="F24" i="2" l="1"/>
  <c r="B12" i="2"/>
  <c r="B13" i="2" s="1"/>
  <c r="C12" i="2" l="1"/>
  <c r="C13" i="2" s="1"/>
</calcChain>
</file>

<file path=xl/sharedStrings.xml><?xml version="1.0" encoding="utf-8"?>
<sst xmlns="http://schemas.openxmlformats.org/spreadsheetml/2006/main" count="57" uniqueCount="44">
  <si>
    <t>Best Lift or Total</t>
  </si>
  <si>
    <t>Kg to move ahead of Lifter 1</t>
  </si>
  <si>
    <t>A</t>
  </si>
  <si>
    <t>B</t>
  </si>
  <si>
    <t>C</t>
  </si>
  <si>
    <t>Lifter1</t>
  </si>
  <si>
    <t>Lifter2</t>
  </si>
  <si>
    <t>Lifter 1</t>
  </si>
  <si>
    <t>Lifter 2</t>
  </si>
  <si>
    <t>Age</t>
  </si>
  <si>
    <t>Coeff</t>
  </si>
  <si>
    <t>Foster</t>
  </si>
  <si>
    <t>McCulloch</t>
  </si>
  <si>
    <t>Age Coef</t>
  </si>
  <si>
    <t>combined Coef</t>
  </si>
  <si>
    <t>DOTS Points</t>
  </si>
  <si>
    <t>D</t>
  </si>
  <si>
    <t>E</t>
  </si>
  <si>
    <t>Equations</t>
  </si>
  <si>
    <t>men</t>
  </si>
  <si>
    <t>DOTS-Koeff = 500 / (- 0.0000010930 * w ^ 4 + 0.0007391293 * w ^ 3-0.1918759221 * w ^ 2 + 24.0900756 * w -307.75076)</t>
  </si>
  <si>
    <t>women</t>
  </si>
  <si>
    <t>DOTS-Koeff = 500 / (- 0.0000010706 * w ^ 4 + 0.0005158568 * w ^ 3 - 0.1126655495 * w ^ 2 + 13.6175032 * w-57.96288)</t>
  </si>
  <si>
    <t>Men</t>
  </si>
  <si>
    <t>Women</t>
  </si>
  <si>
    <t>DOTS Points
Competition Calculator</t>
  </si>
  <si>
    <t>Lifter #1 Bwt</t>
  </si>
  <si>
    <t>Lifter #2 Bwt</t>
  </si>
  <si>
    <r>
      <t xml:space="preserve">1.  Select the type of competition for </t>
    </r>
    <r>
      <rPr>
        <b/>
        <sz val="11"/>
        <color rgb="FF000000"/>
        <rFont val="Arial"/>
        <family val="2"/>
      </rPr>
      <t>Lifter 1</t>
    </r>
    <r>
      <rPr>
        <sz val="11"/>
        <color rgb="FF000000"/>
        <rFont val="Arial"/>
        <family val="2"/>
      </rPr>
      <t xml:space="preserve"> from the drop down menu.</t>
    </r>
  </si>
  <si>
    <r>
      <t xml:space="preserve">2.  Enter </t>
    </r>
    <r>
      <rPr>
        <b/>
        <sz val="11"/>
        <color rgb="FF000000"/>
        <rFont val="Arial"/>
        <family val="2"/>
      </rPr>
      <t>Lifter 1 Bwt</t>
    </r>
    <r>
      <rPr>
        <sz val="11"/>
        <color rgb="FF000000"/>
        <rFont val="Arial"/>
        <family val="2"/>
      </rPr>
      <t xml:space="preserve"> in kilos.</t>
    </r>
  </si>
  <si>
    <r>
      <t xml:space="preserve">3.  Enter </t>
    </r>
    <r>
      <rPr>
        <b/>
        <sz val="11"/>
        <color rgb="FF000000"/>
        <rFont val="Arial"/>
        <family val="2"/>
      </rPr>
      <t>Best BP or Total</t>
    </r>
    <r>
      <rPr>
        <sz val="11"/>
        <color rgb="FF000000"/>
        <rFont val="Arial"/>
        <family val="2"/>
      </rPr>
      <t xml:space="preserve"> and </t>
    </r>
    <r>
      <rPr>
        <b/>
        <sz val="11"/>
        <color rgb="FF000000"/>
        <rFont val="Arial"/>
        <family val="2"/>
      </rPr>
      <t>Age</t>
    </r>
    <r>
      <rPr>
        <sz val="11"/>
        <color rgb="FF000000"/>
        <rFont val="Arial"/>
        <family val="2"/>
      </rPr>
      <t xml:space="preserve"> for Lifter 1 (if </t>
    </r>
    <r>
      <rPr>
        <b/>
        <sz val="11"/>
        <color rgb="FF000000"/>
        <rFont val="Arial"/>
        <family val="2"/>
      </rPr>
      <t>Age</t>
    </r>
    <r>
      <rPr>
        <sz val="11"/>
        <color rgb="FF000000"/>
        <rFont val="Arial"/>
        <family val="2"/>
      </rPr>
      <t xml:space="preserve"> is left blank Lifter1 is assumed to be an Open Lifter)</t>
    </r>
  </si>
  <si>
    <t>DOTS</t>
  </si>
  <si>
    <t>- If you just want to know your age adjusted DOTS points, enter your own information into the blocks for Lifter 1.  
- If you are in head to head competion with another athlete, enter his/her information in the blocks for Lifter 1 and your info in the blocks for Lifter 2.  The calculator will tell you what you need to move ahead of Lifter 1.</t>
  </si>
  <si>
    <r>
      <t xml:space="preserve">4.  Read </t>
    </r>
    <r>
      <rPr>
        <b/>
        <sz val="11"/>
        <color rgb="FF000000"/>
        <rFont val="Arial"/>
        <family val="2"/>
      </rPr>
      <t>DOTS Points</t>
    </r>
    <r>
      <rPr>
        <sz val="11"/>
        <color rgb="FF000000"/>
        <rFont val="Arial"/>
        <family val="2"/>
      </rPr>
      <t xml:space="preserve"> and age adjusted Points for Lifter 1.</t>
    </r>
  </si>
  <si>
    <t>DOTS Coef</t>
  </si>
  <si>
    <t>+210 coeff</t>
  </si>
  <si>
    <t>+155 coeff</t>
  </si>
  <si>
    <t>2.5kg Increment</t>
  </si>
  <si>
    <t>Female Powerlifting</t>
  </si>
  <si>
    <r>
      <t xml:space="preserve">5.  Select </t>
    </r>
    <r>
      <rPr>
        <b/>
        <sz val="11"/>
        <color rgb="FF000000"/>
        <rFont val="Arial"/>
        <family val="2"/>
      </rPr>
      <t>2.5kg or 0.5kg Increment</t>
    </r>
    <r>
      <rPr>
        <sz val="11"/>
        <color rgb="FF000000"/>
        <rFont val="Arial"/>
        <family val="2"/>
      </rPr>
      <t xml:space="preserve"> (for record attempts) from the drop down menu.</t>
    </r>
  </si>
  <si>
    <r>
      <t xml:space="preserve">6.  Enter </t>
    </r>
    <r>
      <rPr>
        <b/>
        <sz val="11"/>
        <color rgb="FF000000"/>
        <rFont val="Arial"/>
        <family val="2"/>
      </rPr>
      <t>Lifter 2 Bwt</t>
    </r>
    <r>
      <rPr>
        <sz val="11"/>
        <color rgb="FF000000"/>
        <rFont val="Arial"/>
        <family val="2"/>
      </rPr>
      <t xml:space="preserve"> in kilos.</t>
    </r>
  </si>
  <si>
    <t>7.  Read kg required for Lifter 2 to move ahead of Lifter 1.</t>
  </si>
  <si>
    <r>
      <t xml:space="preserve">8.  Read </t>
    </r>
    <r>
      <rPr>
        <b/>
        <sz val="11"/>
        <color rgb="FF000000"/>
        <rFont val="Arial"/>
        <family val="2"/>
      </rPr>
      <t>DOTS Points</t>
    </r>
    <r>
      <rPr>
        <sz val="11"/>
        <color rgb="FF000000"/>
        <rFont val="Arial"/>
        <family val="2"/>
      </rPr>
      <t xml:space="preserve"> and age adjusted Points for Lifter 2.</t>
    </r>
  </si>
  <si>
    <t>The only places to enter information are the yellow highlighted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</si>
</sst>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0"/>
      <color rgb="FF000000"/>
      <name val="Arial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b/>
      <sz val="18"/>
      <color rgb="FF000000"/>
      <name val="Arial"/>
      <family val="2"/>
    </font>
    <font>
      <b/>
      <sz val="18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8" fillId="0" borderId="0" xfId="0" applyFo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64" fontId="4" fillId="4" borderId="7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quotePrefix="1" applyFont="1"/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0" xfId="0" quotePrefix="1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524979</xdr:colOff>
      <xdr:row>12</xdr:row>
      <xdr:rowOff>66431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2AD65A-6B6E-0CFE-7F1D-C42D1610C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824"/>
          <a:ext cx="4200508" cy="4511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N1004"/>
  <sheetViews>
    <sheetView showGridLines="0" showRowColHeaders="0" tabSelected="1" zoomScale="110" zoomScaleNormal="110" workbookViewId="0">
      <selection activeCell="C11" sqref="C11"/>
    </sheetView>
  </sheetViews>
  <sheetFormatPr defaultColWidth="14.42578125" defaultRowHeight="15" customHeight="1" x14ac:dyDescent="0.2"/>
  <cols>
    <col min="1" max="1" width="29.140625" customWidth="1"/>
    <col min="2" max="3" width="16" customWidth="1"/>
    <col min="4" max="4" width="16.140625" customWidth="1"/>
    <col min="5" max="5" width="10.85546875" bestFit="1" customWidth="1"/>
    <col min="6" max="6" width="16.7109375" style="13" bestFit="1" customWidth="1"/>
    <col min="8" max="14" width="36.85546875" customWidth="1"/>
  </cols>
  <sheetData>
    <row r="1" spans="1:14" ht="55.9" customHeight="1" thickBot="1" x14ac:dyDescent="0.25">
      <c r="A1" s="30" t="s">
        <v>25</v>
      </c>
      <c r="B1" s="31"/>
      <c r="C1" s="31"/>
    </row>
    <row r="2" spans="1:14" ht="30" customHeight="1" x14ac:dyDescent="0.35">
      <c r="A2" s="32" t="s">
        <v>7</v>
      </c>
      <c r="B2" s="33"/>
      <c r="C2" s="34"/>
      <c r="D2" s="1"/>
      <c r="H2" s="1"/>
      <c r="I2" s="1"/>
      <c r="J2" s="1"/>
      <c r="K2" s="1"/>
      <c r="L2" s="1"/>
      <c r="M2" s="1"/>
      <c r="N2" s="1"/>
    </row>
    <row r="3" spans="1:14" ht="30" customHeight="1" x14ac:dyDescent="0.35">
      <c r="A3" s="35" t="s">
        <v>38</v>
      </c>
      <c r="B3" s="36"/>
      <c r="C3" s="37"/>
      <c r="D3" s="1"/>
      <c r="H3" s="1"/>
      <c r="I3" s="1"/>
      <c r="J3" s="1"/>
      <c r="K3" s="1"/>
      <c r="L3" s="1"/>
      <c r="M3" s="1"/>
      <c r="N3" s="1"/>
    </row>
    <row r="4" spans="1:14" s="7" customFormat="1" ht="30" customHeight="1" x14ac:dyDescent="0.2">
      <c r="A4" s="6" t="s">
        <v>26</v>
      </c>
      <c r="B4" s="15">
        <v>75</v>
      </c>
      <c r="C4" s="17" t="s">
        <v>9</v>
      </c>
      <c r="F4" s="14"/>
    </row>
    <row r="5" spans="1:14" s="7" customFormat="1" ht="30" customHeight="1" x14ac:dyDescent="0.2">
      <c r="A5" s="9" t="s">
        <v>0</v>
      </c>
      <c r="B5" s="23">
        <v>245</v>
      </c>
      <c r="C5" s="12">
        <v>50</v>
      </c>
      <c r="F5" s="14"/>
    </row>
    <row r="6" spans="1:14" s="7" customFormat="1" ht="30.6" customHeight="1" x14ac:dyDescent="0.2">
      <c r="A6" s="9" t="s">
        <v>15</v>
      </c>
      <c r="B6" s="16">
        <f>B5*C17</f>
        <v>238.6245354035843</v>
      </c>
      <c r="C6" s="8">
        <f>B6*E17</f>
        <v>254.37375474022087</v>
      </c>
      <c r="F6" s="14"/>
    </row>
    <row r="7" spans="1:14" s="7" customFormat="1" ht="9.75" customHeight="1" x14ac:dyDescent="0.2">
      <c r="A7" s="19"/>
      <c r="B7" s="20"/>
      <c r="C7" s="21"/>
      <c r="F7" s="14"/>
    </row>
    <row r="8" spans="1:14" s="7" customFormat="1" ht="30.6" customHeight="1" x14ac:dyDescent="0.2">
      <c r="A8" s="41" t="s">
        <v>8</v>
      </c>
      <c r="B8" s="42"/>
      <c r="C8" s="43"/>
      <c r="F8" s="14"/>
    </row>
    <row r="9" spans="1:14" ht="24.6" customHeight="1" x14ac:dyDescent="0.2">
      <c r="A9" s="38" t="str">
        <f>A3</f>
        <v>Female Powerlifting</v>
      </c>
      <c r="B9" s="39"/>
      <c r="C9" s="40"/>
    </row>
    <row r="10" spans="1:14" s="7" customFormat="1" ht="30" customHeight="1" x14ac:dyDescent="0.2">
      <c r="A10" s="28" t="s">
        <v>37</v>
      </c>
      <c r="B10" s="29"/>
      <c r="C10" s="17" t="s">
        <v>9</v>
      </c>
      <c r="F10" s="14"/>
    </row>
    <row r="11" spans="1:14" s="7" customFormat="1" ht="30" customHeight="1" x14ac:dyDescent="0.2">
      <c r="A11" s="6" t="s">
        <v>27</v>
      </c>
      <c r="B11" s="15">
        <v>81</v>
      </c>
      <c r="C11" s="12">
        <v>70</v>
      </c>
      <c r="F11" s="14"/>
    </row>
    <row r="12" spans="1:14" ht="49.15" customHeight="1" x14ac:dyDescent="0.35">
      <c r="A12" s="5" t="s">
        <v>1</v>
      </c>
      <c r="B12" s="22">
        <f>IF(A10="0.5kg Increment",CEILING(D24+0.01,0.5),CEILING(D24+0.01,2.5))</f>
        <v>255</v>
      </c>
      <c r="C12" s="22">
        <f>IF(A10="0.5kg Increment",CEILING(B12*E17/E24,0.5),CEILING(B12*E17/E24,2.5))</f>
        <v>195</v>
      </c>
    </row>
    <row r="13" spans="1:14" s="7" customFormat="1" ht="30" customHeight="1" thickBot="1" x14ac:dyDescent="0.25">
      <c r="A13" s="9" t="s">
        <v>15</v>
      </c>
      <c r="B13" s="18">
        <f>B12*C24</f>
        <v>238.80078490218949</v>
      </c>
      <c r="C13" s="10">
        <f>C12*F24</f>
        <v>257.66604690946247</v>
      </c>
      <c r="F13" s="14"/>
    </row>
    <row r="14" spans="1:14" ht="15.75" customHeight="1" x14ac:dyDescent="0.2">
      <c r="A14" s="3"/>
      <c r="B14" s="3"/>
      <c r="C14" s="3"/>
      <c r="D14" s="4"/>
      <c r="E14" s="3"/>
      <c r="F14" s="3"/>
      <c r="H14" s="4"/>
      <c r="I14" s="4"/>
      <c r="J14" s="4"/>
      <c r="K14" s="4"/>
      <c r="L14" s="4"/>
      <c r="M14" s="4"/>
      <c r="N14" s="4"/>
    </row>
    <row r="15" spans="1:14" ht="15.75" hidden="1" customHeight="1" x14ac:dyDescent="0.2">
      <c r="A15" s="3"/>
      <c r="B15" s="3"/>
      <c r="C15" s="3"/>
      <c r="D15" s="4"/>
      <c r="E15" s="3"/>
      <c r="F15" s="3"/>
      <c r="H15" s="4"/>
      <c r="I15" s="4"/>
      <c r="J15" s="4"/>
      <c r="K15" s="4"/>
      <c r="L15" s="4"/>
      <c r="M15" s="4"/>
      <c r="N15" s="4"/>
    </row>
    <row r="16" spans="1:14" s="26" customFormat="1" ht="15.75" hidden="1" customHeight="1" x14ac:dyDescent="0.2">
      <c r="A16" s="3" t="s">
        <v>5</v>
      </c>
      <c r="B16" s="3"/>
      <c r="C16" s="25" t="s">
        <v>34</v>
      </c>
      <c r="D16" s="4"/>
      <c r="E16" s="3" t="s">
        <v>13</v>
      </c>
      <c r="F16" s="3" t="s">
        <v>14</v>
      </c>
      <c r="H16" s="4"/>
      <c r="I16" s="4"/>
      <c r="J16" s="4"/>
      <c r="K16" s="4"/>
      <c r="L16" s="4"/>
      <c r="M16" s="4"/>
      <c r="N16" s="4"/>
    </row>
    <row r="17" spans="1:14" s="26" customFormat="1" ht="15.75" hidden="1" customHeight="1" x14ac:dyDescent="0.2">
      <c r="A17" s="3" t="s">
        <v>2</v>
      </c>
      <c r="B17" s="3">
        <f>VLOOKUP(A17,Parameters!$E$7:$G$11,IF('Required DOTS Pts Calculator'!$A$3="Male Powerlifting",2,3),FALSE)</f>
        <v>-1.0706E-6</v>
      </c>
      <c r="C17" s="25">
        <f>IF(AND($A$3="Female Powerlifting",B4&gt;=155),$F$20,IF(AND($A$3="Male Powerlifting",B4&gt;=210),$F$19,500/(B17*B4^4+B18*B4^3+B19*B4^2+B20*B4+B21)))</f>
        <v>0.97397769552483393</v>
      </c>
      <c r="D17" s="4"/>
      <c r="E17" s="3">
        <f>IFERROR(VLOOKUP(C5,Parameters!$A$2:$B$68,2,FALSE),1)</f>
        <v>1.0660000000000001</v>
      </c>
      <c r="F17" s="25">
        <f>C17*E17</f>
        <v>1.0382602234294731</v>
      </c>
      <c r="H17" s="4"/>
      <c r="I17" s="4"/>
      <c r="J17" s="4"/>
      <c r="K17" s="4"/>
      <c r="L17" s="4"/>
      <c r="M17" s="4"/>
      <c r="N17" s="4"/>
    </row>
    <row r="18" spans="1:14" s="26" customFormat="1" ht="15.75" hidden="1" customHeight="1" x14ac:dyDescent="0.2">
      <c r="A18" s="3" t="s">
        <v>3</v>
      </c>
      <c r="B18" s="3">
        <f>VLOOKUP(A18,Parameters!$E$7:$G$11,IF('Required DOTS Pts Calculator'!$A$3="Male Powerlifting",2,3),FALSE)</f>
        <v>5.1585680000000003E-4</v>
      </c>
      <c r="D18" s="4"/>
      <c r="E18" s="3"/>
      <c r="F18" s="25"/>
      <c r="H18" s="4"/>
      <c r="I18" s="4"/>
      <c r="J18" s="4"/>
      <c r="K18" s="4"/>
      <c r="L18" s="4"/>
      <c r="M18" s="4"/>
      <c r="N18" s="4"/>
    </row>
    <row r="19" spans="1:14" s="26" customFormat="1" ht="15.75" hidden="1" customHeight="1" x14ac:dyDescent="0.2">
      <c r="A19" s="3" t="s">
        <v>4</v>
      </c>
      <c r="B19" s="3">
        <f>VLOOKUP(A19,Parameters!$E$7:$G$11,IF('Required DOTS Pts Calculator'!$A$3="Male Powerlifting",2,3),FALSE)</f>
        <v>-0.1126655495</v>
      </c>
      <c r="D19" s="4"/>
      <c r="E19" s="3"/>
      <c r="F19" s="25">
        <v>0.49562066178825598</v>
      </c>
      <c r="G19" s="27" t="s">
        <v>35</v>
      </c>
      <c r="H19" s="4"/>
      <c r="I19" s="4"/>
      <c r="J19" s="4"/>
      <c r="K19" s="4"/>
      <c r="L19" s="4"/>
      <c r="M19" s="4"/>
      <c r="N19" s="4"/>
    </row>
    <row r="20" spans="1:14" s="26" customFormat="1" ht="15.75" hidden="1" customHeight="1" x14ac:dyDescent="0.2">
      <c r="A20" s="3" t="s">
        <v>16</v>
      </c>
      <c r="B20" s="3">
        <f>VLOOKUP(A20,Parameters!$E$7:$G$11,IF('Required DOTS Pts Calculator'!$A$3="Male Powerlifting",2,3),FALSE)</f>
        <v>13.6175032</v>
      </c>
      <c r="D20" s="4"/>
      <c r="E20" s="3"/>
      <c r="F20" s="25">
        <v>0.77042131760505417</v>
      </c>
      <c r="G20" s="27" t="s">
        <v>36</v>
      </c>
      <c r="H20" s="4"/>
      <c r="I20" s="4"/>
      <c r="J20" s="4"/>
      <c r="K20" s="4"/>
      <c r="L20" s="4"/>
      <c r="M20" s="4"/>
      <c r="N20" s="4"/>
    </row>
    <row r="21" spans="1:14" s="26" customFormat="1" ht="15.75" hidden="1" customHeight="1" x14ac:dyDescent="0.2">
      <c r="A21" s="3" t="s">
        <v>17</v>
      </c>
      <c r="B21" s="3">
        <f>VLOOKUP(A21,Parameters!$E$7:$G$11,IF('Required DOTS Pts Calculator'!$A$3="Male Powerlifting",2,3),FALSE)</f>
        <v>-57.962879999999998</v>
      </c>
      <c r="D21" s="4"/>
      <c r="E21" s="3"/>
      <c r="F21" s="25"/>
      <c r="H21" s="4"/>
      <c r="I21" s="4"/>
      <c r="J21" s="4"/>
      <c r="K21" s="4"/>
      <c r="L21" s="4"/>
      <c r="M21" s="4"/>
      <c r="N21" s="4"/>
    </row>
    <row r="22" spans="1:14" s="26" customFormat="1" ht="15.75" hidden="1" customHeight="1" x14ac:dyDescent="0.2">
      <c r="A22" s="3"/>
      <c r="B22" s="3"/>
      <c r="D22" s="4"/>
      <c r="E22" s="3"/>
      <c r="F22" s="25"/>
      <c r="H22" s="4"/>
      <c r="I22" s="4"/>
      <c r="J22" s="4"/>
      <c r="K22" s="4"/>
      <c r="L22" s="4"/>
      <c r="M22" s="4"/>
      <c r="N22" s="4"/>
    </row>
    <row r="23" spans="1:14" s="26" customFormat="1" ht="15.75" hidden="1" customHeight="1" x14ac:dyDescent="0.2">
      <c r="A23" s="3" t="s">
        <v>6</v>
      </c>
      <c r="B23" s="3"/>
      <c r="D23" s="4"/>
      <c r="E23" s="3"/>
      <c r="F23" s="25"/>
      <c r="H23" s="4"/>
      <c r="I23" s="4"/>
      <c r="J23" s="4"/>
      <c r="K23" s="4"/>
      <c r="L23" s="4"/>
      <c r="M23" s="4"/>
      <c r="N23" s="4"/>
    </row>
    <row r="24" spans="1:14" s="26" customFormat="1" ht="15.75" hidden="1" customHeight="1" x14ac:dyDescent="0.2">
      <c r="A24" s="3" t="s">
        <v>2</v>
      </c>
      <c r="B24" s="3">
        <f>VLOOKUP(A24,Parameters!$E$7:$G$11,IF('Required DOTS Pts Calculator'!$A$9="Male Powerlifting",2,3),FALSE)</f>
        <v>-1.0706E-6</v>
      </c>
      <c r="C24" s="25">
        <f>IF(AND($A$9="Female Powerlifting",B11&gt;=155),$F$20,IF(AND($A$9="Male Powerlifting",B11&gt;=210),$F$19,500/(B24*B11^4+B25*B11^3+B26*B11^2+B27*B11+B28)))</f>
        <v>0.93647366628309603</v>
      </c>
      <c r="D24" s="3">
        <f>B6/C24</f>
        <v>254.81179449572275</v>
      </c>
      <c r="E24" s="3">
        <f>IFERROR(VLOOKUP(C11,Parameters!$A$2:$B$68,2,FALSE),1)</f>
        <v>1.411</v>
      </c>
      <c r="F24" s="25">
        <f>C24*E24</f>
        <v>1.3213643431254485</v>
      </c>
      <c r="H24" s="4"/>
      <c r="I24" s="4"/>
      <c r="J24" s="4"/>
      <c r="K24" s="4"/>
      <c r="L24" s="4"/>
      <c r="M24" s="4"/>
      <c r="N24" s="4"/>
    </row>
    <row r="25" spans="1:14" s="26" customFormat="1" ht="15.75" hidden="1" customHeight="1" x14ac:dyDescent="0.2">
      <c r="A25" s="3" t="s">
        <v>3</v>
      </c>
      <c r="B25" s="3">
        <f>VLOOKUP(A25,Parameters!$E$7:$G$11,IF('Required DOTS Pts Calculator'!$A$9="Male Powerlifting",2,3),FALSE)</f>
        <v>5.1585680000000003E-4</v>
      </c>
      <c r="D25" s="3"/>
      <c r="E25" s="3"/>
      <c r="F25" s="25"/>
      <c r="H25" s="4"/>
      <c r="I25" s="4"/>
      <c r="J25" s="4"/>
      <c r="K25" s="4"/>
      <c r="L25" s="4"/>
      <c r="M25" s="4"/>
      <c r="N25" s="4"/>
    </row>
    <row r="26" spans="1:14" s="26" customFormat="1" ht="15.75" hidden="1" customHeight="1" x14ac:dyDescent="0.2">
      <c r="A26" s="3" t="s">
        <v>4</v>
      </c>
      <c r="B26" s="3">
        <f>VLOOKUP(A26,Parameters!$E$7:$G$11,IF('Required DOTS Pts Calculator'!$A$9="Male Powerlifting",2,3),FALSE)</f>
        <v>-0.1126655495</v>
      </c>
      <c r="D26" s="4">
        <f>C6/E24</f>
        <v>180.27906076557113</v>
      </c>
      <c r="E26" s="3"/>
      <c r="F26" s="25"/>
      <c r="H26" s="4"/>
      <c r="I26" s="4"/>
      <c r="J26" s="4"/>
      <c r="K26" s="4"/>
      <c r="L26" s="4"/>
      <c r="M26" s="4"/>
      <c r="N26" s="4"/>
    </row>
    <row r="27" spans="1:14" s="26" customFormat="1" ht="15.75" hidden="1" customHeight="1" x14ac:dyDescent="0.2">
      <c r="A27" s="3" t="s">
        <v>16</v>
      </c>
      <c r="B27" s="3">
        <f>VLOOKUP(A27,Parameters!$E$7:$G$11,IF('Required DOTS Pts Calculator'!$A$9="Male Powerlifting",2,3),FALSE)</f>
        <v>13.6175032</v>
      </c>
      <c r="C27" s="3"/>
      <c r="D27" s="4"/>
      <c r="E27" s="3"/>
      <c r="F27" s="3"/>
      <c r="H27" s="4"/>
      <c r="I27" s="4"/>
      <c r="J27" s="4"/>
      <c r="K27" s="4"/>
      <c r="L27" s="4"/>
      <c r="M27" s="4"/>
      <c r="N27" s="4"/>
    </row>
    <row r="28" spans="1:14" s="26" customFormat="1" ht="15" hidden="1" customHeight="1" x14ac:dyDescent="0.2">
      <c r="A28" s="3" t="s">
        <v>17</v>
      </c>
      <c r="B28" s="3">
        <f>VLOOKUP(A28,Parameters!$E$7:$G$11,IF('Required DOTS Pts Calculator'!$A$9="Male Powerlifting",2,3),FALSE)</f>
        <v>-57.962879999999998</v>
      </c>
      <c r="F28" s="25"/>
    </row>
    <row r="29" spans="1:14" ht="15" hidden="1" customHeight="1" x14ac:dyDescent="0.2"/>
    <row r="51" spans="1:14" ht="15.75" customHeight="1" x14ac:dyDescent="0.35">
      <c r="A51" s="1"/>
      <c r="B51" s="2"/>
      <c r="C51" s="2"/>
      <c r="D51" s="1"/>
      <c r="E51" s="2"/>
      <c r="F51" s="2"/>
      <c r="H51" s="1"/>
      <c r="I51" s="1"/>
      <c r="J51" s="1"/>
      <c r="K51" s="1"/>
      <c r="L51" s="1"/>
      <c r="M51" s="1"/>
      <c r="N51" s="1"/>
    </row>
    <row r="52" spans="1:14" ht="15.75" customHeight="1" x14ac:dyDescent="0.35">
      <c r="A52" s="1"/>
      <c r="B52" s="2"/>
      <c r="C52" s="2"/>
      <c r="D52" s="1"/>
      <c r="E52" s="2"/>
      <c r="F52" s="2"/>
      <c r="H52" s="1"/>
      <c r="I52" s="1"/>
      <c r="J52" s="1"/>
      <c r="K52" s="1"/>
      <c r="L52" s="1"/>
      <c r="M52" s="1"/>
      <c r="N52" s="1"/>
    </row>
    <row r="53" spans="1:14" ht="15.75" customHeight="1" x14ac:dyDescent="0.35">
      <c r="A53" s="1"/>
      <c r="B53" s="2"/>
      <c r="C53" s="2"/>
      <c r="D53" s="1"/>
      <c r="E53" s="2"/>
      <c r="F53" s="2"/>
      <c r="H53" s="1"/>
      <c r="I53" s="1"/>
      <c r="J53" s="1"/>
      <c r="K53" s="1"/>
      <c r="L53" s="1"/>
      <c r="M53" s="1"/>
      <c r="N53" s="1"/>
    </row>
    <row r="54" spans="1:14" ht="15.75" customHeight="1" x14ac:dyDescent="0.35">
      <c r="A54" s="1"/>
      <c r="B54" s="2"/>
      <c r="C54" s="2"/>
      <c r="D54" s="1"/>
      <c r="E54" s="2"/>
      <c r="F54" s="2"/>
      <c r="H54" s="1"/>
      <c r="I54" s="1"/>
      <c r="J54" s="1"/>
      <c r="K54" s="1"/>
      <c r="L54" s="1"/>
      <c r="M54" s="1"/>
      <c r="N54" s="1"/>
    </row>
    <row r="55" spans="1:14" ht="15.75" customHeight="1" x14ac:dyDescent="0.35">
      <c r="A55" s="1"/>
      <c r="B55" s="2"/>
      <c r="C55" s="2"/>
      <c r="D55" s="1"/>
      <c r="E55" s="2"/>
      <c r="F55" s="2"/>
      <c r="H55" s="1"/>
      <c r="I55" s="1"/>
      <c r="J55" s="1"/>
      <c r="K55" s="1"/>
      <c r="L55" s="1"/>
      <c r="M55" s="1"/>
      <c r="N55" s="1"/>
    </row>
    <row r="56" spans="1:14" ht="15.75" customHeight="1" x14ac:dyDescent="0.35">
      <c r="A56" s="1"/>
      <c r="B56" s="2"/>
      <c r="C56" s="2"/>
      <c r="D56" s="1"/>
      <c r="E56" s="2"/>
      <c r="F56" s="2"/>
      <c r="H56" s="1"/>
      <c r="I56" s="1"/>
      <c r="J56" s="1"/>
      <c r="K56" s="1"/>
      <c r="L56" s="1"/>
      <c r="M56" s="1"/>
      <c r="N56" s="1"/>
    </row>
    <row r="57" spans="1:14" ht="15.75" customHeight="1" x14ac:dyDescent="0.35">
      <c r="A57" s="1"/>
      <c r="B57" s="2"/>
      <c r="C57" s="2"/>
      <c r="D57" s="1"/>
      <c r="E57" s="2"/>
      <c r="F57" s="2"/>
      <c r="H57" s="1"/>
      <c r="I57" s="1"/>
      <c r="J57" s="1"/>
      <c r="K57" s="1"/>
      <c r="L57" s="1"/>
      <c r="M57" s="1"/>
      <c r="N57" s="1"/>
    </row>
    <row r="58" spans="1:14" ht="15.75" customHeight="1" x14ac:dyDescent="0.35">
      <c r="A58" s="1"/>
      <c r="B58" s="2"/>
      <c r="C58" s="2"/>
      <c r="D58" s="1"/>
      <c r="E58" s="2"/>
      <c r="F58" s="2"/>
      <c r="H58" s="1"/>
      <c r="I58" s="1"/>
      <c r="J58" s="1"/>
      <c r="K58" s="1"/>
      <c r="L58" s="1"/>
      <c r="M58" s="1"/>
      <c r="N58" s="1"/>
    </row>
    <row r="59" spans="1:14" ht="15.75" customHeight="1" x14ac:dyDescent="0.35">
      <c r="A59" s="1"/>
      <c r="B59" s="2"/>
      <c r="C59" s="2"/>
      <c r="D59" s="1"/>
      <c r="E59" s="2"/>
      <c r="F59" s="2"/>
      <c r="H59" s="1"/>
      <c r="I59" s="1"/>
      <c r="J59" s="1"/>
      <c r="K59" s="1"/>
      <c r="L59" s="1"/>
      <c r="M59" s="1"/>
      <c r="N59" s="1"/>
    </row>
    <row r="60" spans="1:14" ht="15.75" customHeight="1" x14ac:dyDescent="0.35">
      <c r="A60" s="1"/>
      <c r="B60" s="2"/>
      <c r="C60" s="2"/>
      <c r="D60" s="1"/>
      <c r="E60" s="2"/>
      <c r="F60" s="2"/>
      <c r="H60" s="1"/>
      <c r="I60" s="1"/>
      <c r="J60" s="1"/>
      <c r="K60" s="1"/>
      <c r="L60" s="1"/>
      <c r="M60" s="1"/>
      <c r="N60" s="1"/>
    </row>
    <row r="61" spans="1:14" ht="15.75" customHeight="1" x14ac:dyDescent="0.35">
      <c r="A61" s="1"/>
      <c r="B61" s="2"/>
      <c r="C61" s="2"/>
      <c r="D61" s="1"/>
      <c r="E61" s="2"/>
      <c r="F61" s="2"/>
      <c r="H61" s="1"/>
      <c r="I61" s="1"/>
      <c r="J61" s="1"/>
      <c r="K61" s="1"/>
      <c r="L61" s="1"/>
      <c r="M61" s="1"/>
      <c r="N61" s="1"/>
    </row>
    <row r="62" spans="1:14" ht="15.75" customHeight="1" x14ac:dyDescent="0.35">
      <c r="A62" s="1"/>
      <c r="B62" s="2"/>
      <c r="C62" s="2"/>
      <c r="D62" s="1"/>
      <c r="E62" s="2"/>
      <c r="F62" s="2"/>
      <c r="H62" s="1"/>
      <c r="I62" s="1"/>
      <c r="J62" s="1"/>
      <c r="K62" s="1"/>
      <c r="L62" s="1"/>
      <c r="M62" s="1"/>
      <c r="N62" s="1"/>
    </row>
    <row r="63" spans="1:14" ht="15.75" customHeight="1" x14ac:dyDescent="0.35">
      <c r="A63" s="1"/>
      <c r="B63" s="2"/>
      <c r="C63" s="2"/>
      <c r="D63" s="1"/>
      <c r="E63" s="2"/>
      <c r="F63" s="2"/>
      <c r="H63" s="1"/>
      <c r="I63" s="1"/>
      <c r="J63" s="1"/>
      <c r="K63" s="1"/>
      <c r="L63" s="1"/>
      <c r="M63" s="1"/>
      <c r="N63" s="1"/>
    </row>
    <row r="64" spans="1:14" ht="15.75" customHeight="1" x14ac:dyDescent="0.35">
      <c r="A64" s="1"/>
      <c r="B64" s="2"/>
      <c r="C64" s="2"/>
      <c r="D64" s="1"/>
      <c r="E64" s="2"/>
      <c r="F64" s="2"/>
      <c r="H64" s="1"/>
      <c r="I64" s="1"/>
      <c r="J64" s="1"/>
      <c r="K64" s="1"/>
      <c r="L64" s="1"/>
      <c r="M64" s="1"/>
      <c r="N64" s="1"/>
    </row>
    <row r="65" spans="1:14" ht="15.75" customHeight="1" x14ac:dyDescent="0.35">
      <c r="A65" s="1"/>
      <c r="B65" s="2"/>
      <c r="C65" s="2"/>
      <c r="D65" s="1"/>
      <c r="E65" s="2"/>
      <c r="F65" s="2"/>
      <c r="H65" s="1"/>
      <c r="I65" s="1"/>
      <c r="J65" s="1"/>
      <c r="K65" s="1"/>
      <c r="L65" s="1"/>
      <c r="M65" s="1"/>
      <c r="N65" s="1"/>
    </row>
    <row r="66" spans="1:14" ht="15.75" customHeight="1" x14ac:dyDescent="0.35">
      <c r="A66" s="1"/>
      <c r="B66" s="2"/>
      <c r="C66" s="2"/>
      <c r="D66" s="1"/>
      <c r="E66" s="2"/>
      <c r="F66" s="2"/>
      <c r="H66" s="1"/>
      <c r="I66" s="1"/>
      <c r="J66" s="1"/>
      <c r="K66" s="1"/>
      <c r="L66" s="1"/>
      <c r="M66" s="1"/>
      <c r="N66" s="1"/>
    </row>
    <row r="67" spans="1:14" ht="15.75" customHeight="1" x14ac:dyDescent="0.35">
      <c r="A67" s="1"/>
      <c r="B67" s="2"/>
      <c r="C67" s="2"/>
      <c r="D67" s="1"/>
      <c r="E67" s="2"/>
      <c r="F67" s="2"/>
      <c r="H67" s="1"/>
      <c r="I67" s="1"/>
      <c r="J67" s="1"/>
      <c r="K67" s="1"/>
      <c r="L67" s="1"/>
      <c r="M67" s="1"/>
      <c r="N67" s="1"/>
    </row>
    <row r="68" spans="1:14" ht="15.75" customHeight="1" x14ac:dyDescent="0.35">
      <c r="A68" s="1"/>
      <c r="B68" s="2"/>
      <c r="C68" s="2"/>
      <c r="D68" s="1"/>
      <c r="E68" s="2"/>
      <c r="F68" s="2"/>
      <c r="H68" s="1"/>
      <c r="I68" s="1"/>
      <c r="J68" s="1"/>
      <c r="K68" s="1"/>
      <c r="L68" s="1"/>
      <c r="M68" s="1"/>
      <c r="N68" s="1"/>
    </row>
    <row r="69" spans="1:14" ht="15.75" customHeight="1" x14ac:dyDescent="0.35">
      <c r="A69" s="1"/>
      <c r="B69" s="2"/>
      <c r="C69" s="2"/>
      <c r="D69" s="1"/>
      <c r="E69" s="2"/>
      <c r="F69" s="2"/>
      <c r="H69" s="1"/>
      <c r="I69" s="1"/>
      <c r="J69" s="1"/>
      <c r="K69" s="1"/>
      <c r="L69" s="1"/>
      <c r="M69" s="1"/>
      <c r="N69" s="1"/>
    </row>
    <row r="70" spans="1:14" ht="15.75" customHeight="1" x14ac:dyDescent="0.35">
      <c r="A70" s="1"/>
      <c r="B70" s="2"/>
      <c r="C70" s="2"/>
      <c r="D70" s="1"/>
      <c r="E70" s="2"/>
      <c r="F70" s="2"/>
      <c r="H70" s="1"/>
      <c r="I70" s="1"/>
      <c r="J70" s="1"/>
      <c r="K70" s="1"/>
      <c r="L70" s="1"/>
      <c r="M70" s="1"/>
      <c r="N70" s="1"/>
    </row>
    <row r="71" spans="1:14" ht="15.75" customHeight="1" x14ac:dyDescent="0.35">
      <c r="A71" s="1"/>
      <c r="B71" s="2"/>
      <c r="C71" s="2"/>
      <c r="D71" s="1"/>
      <c r="E71" s="2"/>
      <c r="F71" s="2"/>
      <c r="H71" s="1"/>
      <c r="I71" s="1"/>
      <c r="J71" s="1"/>
      <c r="K71" s="1"/>
      <c r="L71" s="1"/>
      <c r="M71" s="1"/>
      <c r="N71" s="1"/>
    </row>
    <row r="72" spans="1:14" ht="15.75" customHeight="1" x14ac:dyDescent="0.35">
      <c r="A72" s="1"/>
      <c r="B72" s="2"/>
      <c r="C72" s="2"/>
      <c r="D72" s="1"/>
      <c r="E72" s="2"/>
      <c r="F72" s="2"/>
      <c r="H72" s="1"/>
      <c r="I72" s="1"/>
      <c r="J72" s="1"/>
      <c r="K72" s="1"/>
      <c r="L72" s="1"/>
      <c r="M72" s="1"/>
      <c r="N72" s="1"/>
    </row>
    <row r="73" spans="1:14" ht="15.75" customHeight="1" x14ac:dyDescent="0.35">
      <c r="A73" s="1"/>
      <c r="B73" s="2"/>
      <c r="C73" s="2"/>
      <c r="D73" s="1"/>
      <c r="E73" s="2"/>
      <c r="F73" s="2"/>
      <c r="H73" s="1"/>
      <c r="I73" s="1"/>
      <c r="J73" s="1"/>
      <c r="K73" s="1"/>
      <c r="L73" s="1"/>
      <c r="M73" s="1"/>
      <c r="N73" s="1"/>
    </row>
    <row r="74" spans="1:14" ht="15.75" customHeight="1" x14ac:dyDescent="0.35">
      <c r="A74" s="1"/>
      <c r="B74" s="2"/>
      <c r="C74" s="2"/>
      <c r="D74" s="1"/>
      <c r="E74" s="2"/>
      <c r="F74" s="2"/>
      <c r="H74" s="1"/>
      <c r="I74" s="1"/>
      <c r="J74" s="1"/>
      <c r="K74" s="1"/>
      <c r="L74" s="1"/>
      <c r="M74" s="1"/>
      <c r="N74" s="1"/>
    </row>
    <row r="75" spans="1:14" ht="15.75" customHeight="1" x14ac:dyDescent="0.35">
      <c r="A75" s="1"/>
      <c r="B75" s="2"/>
      <c r="C75" s="2"/>
      <c r="D75" s="1"/>
      <c r="E75" s="2"/>
      <c r="F75" s="2"/>
      <c r="H75" s="1"/>
      <c r="I75" s="1"/>
      <c r="J75" s="1"/>
      <c r="K75" s="1"/>
      <c r="L75" s="1"/>
      <c r="M75" s="1"/>
      <c r="N75" s="1"/>
    </row>
    <row r="76" spans="1:14" ht="15.75" customHeight="1" x14ac:dyDescent="0.35">
      <c r="A76" s="1"/>
      <c r="B76" s="2"/>
      <c r="C76" s="2"/>
      <c r="D76" s="1"/>
      <c r="E76" s="2"/>
      <c r="F76" s="2"/>
      <c r="H76" s="1"/>
      <c r="I76" s="1"/>
      <c r="J76" s="1"/>
      <c r="K76" s="1"/>
      <c r="L76" s="1"/>
      <c r="M76" s="1"/>
      <c r="N76" s="1"/>
    </row>
    <row r="77" spans="1:14" ht="15.75" customHeight="1" x14ac:dyDescent="0.35">
      <c r="A77" s="1"/>
      <c r="B77" s="2"/>
      <c r="C77" s="2"/>
      <c r="D77" s="1"/>
      <c r="E77" s="2"/>
      <c r="F77" s="2"/>
      <c r="H77" s="1"/>
      <c r="I77" s="1"/>
      <c r="J77" s="1"/>
      <c r="K77" s="1"/>
      <c r="L77" s="1"/>
      <c r="M77" s="1"/>
      <c r="N77" s="1"/>
    </row>
    <row r="78" spans="1:14" ht="15.75" customHeight="1" x14ac:dyDescent="0.35">
      <c r="A78" s="1"/>
      <c r="B78" s="2"/>
      <c r="C78" s="2"/>
      <c r="D78" s="1"/>
      <c r="E78" s="2"/>
      <c r="F78" s="2"/>
      <c r="H78" s="1"/>
      <c r="I78" s="1"/>
      <c r="J78" s="1"/>
      <c r="K78" s="1"/>
      <c r="L78" s="1"/>
      <c r="M78" s="1"/>
      <c r="N78" s="1"/>
    </row>
    <row r="79" spans="1:14" ht="15.75" customHeight="1" x14ac:dyDescent="0.35">
      <c r="A79" s="1"/>
      <c r="B79" s="2"/>
      <c r="C79" s="2"/>
      <c r="D79" s="1"/>
      <c r="E79" s="2"/>
      <c r="F79" s="2"/>
      <c r="H79" s="1"/>
      <c r="I79" s="1"/>
      <c r="J79" s="1"/>
      <c r="K79" s="1"/>
      <c r="L79" s="1"/>
      <c r="M79" s="1"/>
      <c r="N79" s="1"/>
    </row>
    <row r="80" spans="1:14" ht="15.75" customHeight="1" x14ac:dyDescent="0.35">
      <c r="A80" s="1"/>
      <c r="B80" s="2"/>
      <c r="C80" s="2"/>
      <c r="D80" s="1"/>
      <c r="E80" s="2"/>
      <c r="F80" s="2"/>
      <c r="H80" s="1"/>
      <c r="I80" s="1"/>
      <c r="J80" s="1"/>
      <c r="K80" s="1"/>
      <c r="L80" s="1"/>
      <c r="M80" s="1"/>
      <c r="N80" s="1"/>
    </row>
    <row r="81" spans="1:14" ht="15.75" customHeight="1" x14ac:dyDescent="0.35">
      <c r="A81" s="1"/>
      <c r="B81" s="2"/>
      <c r="C81" s="2"/>
      <c r="D81" s="1"/>
      <c r="E81" s="2"/>
      <c r="F81" s="2"/>
      <c r="H81" s="1"/>
      <c r="I81" s="1"/>
      <c r="J81" s="1"/>
      <c r="K81" s="1"/>
      <c r="L81" s="1"/>
      <c r="M81" s="1"/>
      <c r="N81" s="1"/>
    </row>
    <row r="82" spans="1:14" ht="15.75" customHeight="1" x14ac:dyDescent="0.35">
      <c r="A82" s="1"/>
      <c r="B82" s="2"/>
      <c r="C82" s="2"/>
      <c r="D82" s="1"/>
      <c r="E82" s="2"/>
      <c r="F82" s="2"/>
      <c r="H82" s="1"/>
      <c r="I82" s="1"/>
      <c r="J82" s="1"/>
      <c r="K82" s="1"/>
      <c r="L82" s="1"/>
      <c r="M82" s="1"/>
      <c r="N82" s="1"/>
    </row>
    <row r="83" spans="1:14" ht="15.75" customHeight="1" x14ac:dyDescent="0.35">
      <c r="A83" s="1"/>
      <c r="B83" s="2"/>
      <c r="C83" s="2"/>
      <c r="D83" s="1"/>
      <c r="E83" s="2"/>
      <c r="F83" s="2"/>
      <c r="H83" s="1"/>
      <c r="I83" s="1"/>
      <c r="J83" s="1"/>
      <c r="K83" s="1"/>
      <c r="L83" s="1"/>
      <c r="M83" s="1"/>
      <c r="N83" s="1"/>
    </row>
    <row r="84" spans="1:14" ht="15.75" customHeight="1" x14ac:dyDescent="0.35">
      <c r="A84" s="1"/>
      <c r="B84" s="2"/>
      <c r="C84" s="2"/>
      <c r="D84" s="1"/>
      <c r="E84" s="2"/>
      <c r="F84" s="2"/>
      <c r="H84" s="1"/>
      <c r="I84" s="1"/>
      <c r="J84" s="1"/>
      <c r="K84" s="1"/>
      <c r="L84" s="1"/>
      <c r="M84" s="1"/>
      <c r="N84" s="1"/>
    </row>
    <row r="85" spans="1:14" ht="15.75" customHeight="1" x14ac:dyDescent="0.35">
      <c r="A85" s="1"/>
      <c r="B85" s="2"/>
      <c r="C85" s="2"/>
      <c r="D85" s="1"/>
      <c r="E85" s="2"/>
      <c r="F85" s="2"/>
      <c r="H85" s="1"/>
      <c r="I85" s="1"/>
      <c r="J85" s="1"/>
      <c r="K85" s="1"/>
      <c r="L85" s="1"/>
      <c r="M85" s="1"/>
      <c r="N85" s="1"/>
    </row>
    <row r="86" spans="1:14" ht="15.75" customHeight="1" x14ac:dyDescent="0.35">
      <c r="A86" s="1"/>
      <c r="B86" s="2"/>
      <c r="C86" s="2"/>
      <c r="D86" s="1"/>
      <c r="E86" s="2"/>
      <c r="F86" s="2"/>
      <c r="H86" s="1"/>
      <c r="I86" s="1"/>
      <c r="J86" s="1"/>
      <c r="K86" s="1"/>
      <c r="L86" s="1"/>
      <c r="M86" s="1"/>
      <c r="N86" s="1"/>
    </row>
    <row r="87" spans="1:14" ht="15.75" customHeight="1" x14ac:dyDescent="0.35">
      <c r="A87" s="1"/>
      <c r="B87" s="2"/>
      <c r="C87" s="2"/>
      <c r="D87" s="1"/>
      <c r="E87" s="2"/>
      <c r="F87" s="2"/>
      <c r="H87" s="1"/>
      <c r="I87" s="1"/>
      <c r="J87" s="1"/>
      <c r="K87" s="1"/>
      <c r="L87" s="1"/>
      <c r="M87" s="1"/>
      <c r="N87" s="1"/>
    </row>
    <row r="88" spans="1:14" ht="15.75" customHeight="1" x14ac:dyDescent="0.35">
      <c r="A88" s="1"/>
      <c r="B88" s="2"/>
      <c r="C88" s="2"/>
      <c r="D88" s="1"/>
      <c r="E88" s="2"/>
      <c r="F88" s="2"/>
      <c r="H88" s="1"/>
      <c r="I88" s="1"/>
      <c r="J88" s="1"/>
      <c r="K88" s="1"/>
      <c r="L88" s="1"/>
      <c r="M88" s="1"/>
      <c r="N88" s="1"/>
    </row>
    <row r="89" spans="1:14" ht="15.75" customHeight="1" x14ac:dyDescent="0.35">
      <c r="A89" s="1"/>
      <c r="B89" s="2"/>
      <c r="C89" s="2"/>
      <c r="D89" s="1"/>
      <c r="E89" s="2"/>
      <c r="F89" s="2"/>
      <c r="H89" s="1"/>
      <c r="I89" s="1"/>
      <c r="J89" s="1"/>
      <c r="K89" s="1"/>
      <c r="L89" s="1"/>
      <c r="M89" s="1"/>
      <c r="N89" s="1"/>
    </row>
    <row r="90" spans="1:14" ht="15.75" customHeight="1" x14ac:dyDescent="0.35">
      <c r="A90" s="1"/>
      <c r="B90" s="2"/>
      <c r="C90" s="2"/>
      <c r="D90" s="1"/>
      <c r="E90" s="2"/>
      <c r="F90" s="2"/>
      <c r="H90" s="1"/>
      <c r="I90" s="1"/>
      <c r="J90" s="1"/>
      <c r="K90" s="1"/>
      <c r="L90" s="1"/>
      <c r="M90" s="1"/>
      <c r="N90" s="1"/>
    </row>
    <row r="91" spans="1:14" ht="15.75" customHeight="1" x14ac:dyDescent="0.35">
      <c r="A91" s="1"/>
      <c r="B91" s="2"/>
      <c r="C91" s="2"/>
      <c r="D91" s="1"/>
      <c r="E91" s="2"/>
      <c r="F91" s="2"/>
      <c r="H91" s="1"/>
      <c r="I91" s="1"/>
      <c r="J91" s="1"/>
      <c r="K91" s="1"/>
      <c r="L91" s="1"/>
      <c r="M91" s="1"/>
      <c r="N91" s="1"/>
    </row>
    <row r="92" spans="1:14" ht="15.75" customHeight="1" x14ac:dyDescent="0.35">
      <c r="A92" s="1"/>
      <c r="B92" s="2"/>
      <c r="C92" s="2"/>
      <c r="D92" s="1"/>
      <c r="E92" s="2"/>
      <c r="F92" s="2"/>
      <c r="H92" s="1"/>
      <c r="I92" s="1"/>
      <c r="J92" s="1"/>
      <c r="K92" s="1"/>
      <c r="L92" s="1"/>
      <c r="M92" s="1"/>
      <c r="N92" s="1"/>
    </row>
    <row r="93" spans="1:14" ht="15.75" customHeight="1" x14ac:dyDescent="0.35">
      <c r="A93" s="1"/>
      <c r="B93" s="2"/>
      <c r="C93" s="2"/>
      <c r="D93" s="1"/>
      <c r="E93" s="2"/>
      <c r="F93" s="2"/>
      <c r="H93" s="1"/>
      <c r="I93" s="1"/>
      <c r="J93" s="1"/>
      <c r="K93" s="1"/>
      <c r="L93" s="1"/>
      <c r="M93" s="1"/>
      <c r="N93" s="1"/>
    </row>
    <row r="94" spans="1:14" ht="15.75" customHeight="1" x14ac:dyDescent="0.35">
      <c r="A94" s="1"/>
      <c r="B94" s="2"/>
      <c r="C94" s="2"/>
      <c r="D94" s="1"/>
      <c r="E94" s="2"/>
      <c r="F94" s="2"/>
      <c r="H94" s="1"/>
      <c r="I94" s="1"/>
      <c r="J94" s="1"/>
      <c r="K94" s="1"/>
      <c r="L94" s="1"/>
      <c r="M94" s="1"/>
      <c r="N94" s="1"/>
    </row>
    <row r="95" spans="1:14" ht="15.75" customHeight="1" x14ac:dyDescent="0.35">
      <c r="A95" s="1"/>
      <c r="B95" s="2"/>
      <c r="C95" s="2"/>
      <c r="D95" s="1"/>
      <c r="E95" s="2"/>
      <c r="F95" s="2"/>
      <c r="H95" s="1"/>
      <c r="I95" s="1"/>
      <c r="J95" s="1"/>
      <c r="K95" s="1"/>
      <c r="L95" s="1"/>
      <c r="M95" s="1"/>
      <c r="N95" s="1"/>
    </row>
    <row r="96" spans="1:14" ht="15.75" customHeight="1" x14ac:dyDescent="0.35">
      <c r="A96" s="1"/>
      <c r="B96" s="2"/>
      <c r="C96" s="2"/>
      <c r="D96" s="1"/>
      <c r="E96" s="2"/>
      <c r="F96" s="2"/>
      <c r="H96" s="1"/>
      <c r="I96" s="1"/>
      <c r="J96" s="1"/>
      <c r="K96" s="1"/>
      <c r="L96" s="1"/>
      <c r="M96" s="1"/>
      <c r="N96" s="1"/>
    </row>
    <row r="97" spans="1:14" ht="15.75" customHeight="1" x14ac:dyDescent="0.35">
      <c r="A97" s="1"/>
      <c r="B97" s="2"/>
      <c r="C97" s="2"/>
      <c r="D97" s="1"/>
      <c r="E97" s="2"/>
      <c r="F97" s="2"/>
      <c r="H97" s="1"/>
      <c r="I97" s="1"/>
      <c r="J97" s="1"/>
      <c r="K97" s="1"/>
      <c r="L97" s="1"/>
      <c r="M97" s="1"/>
      <c r="N97" s="1"/>
    </row>
    <row r="98" spans="1:14" ht="15.75" customHeight="1" x14ac:dyDescent="0.35">
      <c r="A98" s="1"/>
      <c r="B98" s="2"/>
      <c r="C98" s="2"/>
      <c r="D98" s="1"/>
      <c r="E98" s="2"/>
      <c r="F98" s="2"/>
      <c r="H98" s="1"/>
      <c r="I98" s="1"/>
      <c r="J98" s="1"/>
      <c r="K98" s="1"/>
      <c r="L98" s="1"/>
      <c r="M98" s="1"/>
      <c r="N98" s="1"/>
    </row>
    <row r="99" spans="1:14" ht="15.75" customHeight="1" x14ac:dyDescent="0.35">
      <c r="A99" s="1"/>
      <c r="B99" s="2"/>
      <c r="C99" s="2"/>
      <c r="D99" s="1"/>
      <c r="E99" s="2"/>
      <c r="F99" s="2"/>
      <c r="H99" s="1"/>
      <c r="I99" s="1"/>
      <c r="J99" s="1"/>
      <c r="K99" s="1"/>
      <c r="L99" s="1"/>
      <c r="M99" s="1"/>
      <c r="N99" s="1"/>
    </row>
    <row r="100" spans="1:14" ht="15.75" customHeight="1" x14ac:dyDescent="0.35">
      <c r="A100" s="1"/>
      <c r="B100" s="2"/>
      <c r="C100" s="2"/>
      <c r="D100" s="1"/>
      <c r="E100" s="2"/>
      <c r="F100" s="2"/>
      <c r="H100" s="1"/>
      <c r="I100" s="1"/>
      <c r="J100" s="1"/>
      <c r="K100" s="1"/>
      <c r="L100" s="1"/>
      <c r="M100" s="1"/>
      <c r="N100" s="1"/>
    </row>
    <row r="101" spans="1:14" ht="15.75" customHeight="1" x14ac:dyDescent="0.35">
      <c r="A101" s="1"/>
      <c r="B101" s="2"/>
      <c r="C101" s="2"/>
      <c r="D101" s="1"/>
      <c r="E101" s="2"/>
      <c r="F101" s="2"/>
      <c r="H101" s="1"/>
      <c r="I101" s="1"/>
      <c r="J101" s="1"/>
      <c r="K101" s="1"/>
      <c r="L101" s="1"/>
      <c r="M101" s="1"/>
      <c r="N101" s="1"/>
    </row>
    <row r="102" spans="1:14" ht="15.75" customHeight="1" x14ac:dyDescent="0.35">
      <c r="A102" s="1"/>
      <c r="B102" s="2"/>
      <c r="C102" s="2"/>
      <c r="D102" s="1"/>
      <c r="E102" s="2"/>
      <c r="F102" s="2"/>
      <c r="H102" s="1"/>
      <c r="I102" s="1"/>
      <c r="J102" s="1"/>
      <c r="K102" s="1"/>
      <c r="L102" s="1"/>
      <c r="M102" s="1"/>
      <c r="N102" s="1"/>
    </row>
    <row r="103" spans="1:14" ht="15.75" customHeight="1" x14ac:dyDescent="0.35">
      <c r="A103" s="1"/>
      <c r="B103" s="2"/>
      <c r="C103" s="2"/>
      <c r="D103" s="1"/>
      <c r="E103" s="2"/>
      <c r="F103" s="2"/>
      <c r="H103" s="1"/>
      <c r="I103" s="1"/>
      <c r="J103" s="1"/>
      <c r="K103" s="1"/>
      <c r="L103" s="1"/>
      <c r="M103" s="1"/>
      <c r="N103" s="1"/>
    </row>
    <row r="104" spans="1:14" ht="15.75" customHeight="1" x14ac:dyDescent="0.35">
      <c r="A104" s="1"/>
      <c r="B104" s="2"/>
      <c r="C104" s="2"/>
      <c r="D104" s="1"/>
      <c r="E104" s="2"/>
      <c r="F104" s="2"/>
      <c r="H104" s="1"/>
      <c r="I104" s="1"/>
      <c r="J104" s="1"/>
      <c r="K104" s="1"/>
      <c r="L104" s="1"/>
      <c r="M104" s="1"/>
      <c r="N104" s="1"/>
    </row>
    <row r="105" spans="1:14" ht="15.75" customHeight="1" x14ac:dyDescent="0.35">
      <c r="A105" s="1"/>
      <c r="B105" s="2"/>
      <c r="C105" s="2"/>
      <c r="D105" s="1"/>
      <c r="E105" s="2"/>
      <c r="F105" s="2"/>
      <c r="H105" s="1"/>
      <c r="I105" s="1"/>
      <c r="J105" s="1"/>
      <c r="K105" s="1"/>
      <c r="L105" s="1"/>
      <c r="M105" s="1"/>
      <c r="N105" s="1"/>
    </row>
    <row r="106" spans="1:14" ht="15.75" customHeight="1" x14ac:dyDescent="0.35">
      <c r="A106" s="1"/>
      <c r="B106" s="2"/>
      <c r="C106" s="2"/>
      <c r="D106" s="1"/>
      <c r="E106" s="2"/>
      <c r="F106" s="2"/>
      <c r="H106" s="1"/>
      <c r="I106" s="1"/>
      <c r="J106" s="1"/>
      <c r="K106" s="1"/>
      <c r="L106" s="1"/>
      <c r="M106" s="1"/>
      <c r="N106" s="1"/>
    </row>
    <row r="107" spans="1:14" ht="15.75" customHeight="1" x14ac:dyDescent="0.35">
      <c r="A107" s="1"/>
      <c r="B107" s="2"/>
      <c r="C107" s="2"/>
      <c r="D107" s="1"/>
      <c r="E107" s="2"/>
      <c r="F107" s="2"/>
      <c r="H107" s="1"/>
      <c r="I107" s="1"/>
      <c r="J107" s="1"/>
      <c r="K107" s="1"/>
      <c r="L107" s="1"/>
      <c r="M107" s="1"/>
      <c r="N107" s="1"/>
    </row>
    <row r="108" spans="1:14" ht="15.75" customHeight="1" x14ac:dyDescent="0.35">
      <c r="A108" s="1"/>
      <c r="B108" s="2"/>
      <c r="C108" s="2"/>
      <c r="D108" s="1"/>
      <c r="E108" s="2"/>
      <c r="F108" s="2"/>
      <c r="H108" s="1"/>
      <c r="I108" s="1"/>
      <c r="J108" s="1"/>
      <c r="K108" s="1"/>
      <c r="L108" s="1"/>
      <c r="M108" s="1"/>
      <c r="N108" s="1"/>
    </row>
    <row r="109" spans="1:14" ht="15.75" customHeight="1" x14ac:dyDescent="0.2"/>
    <row r="110" spans="1:14" ht="15.75" customHeight="1" x14ac:dyDescent="0.2"/>
    <row r="111" spans="1:14" ht="15.75" customHeight="1" x14ac:dyDescent="0.2"/>
    <row r="112" spans="1:1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sheetProtection sheet="1" selectLockedCells="1"/>
  <mergeCells count="6">
    <mergeCell ref="A10:B10"/>
    <mergeCell ref="A1:C1"/>
    <mergeCell ref="A2:C2"/>
    <mergeCell ref="A3:C3"/>
    <mergeCell ref="A9:C9"/>
    <mergeCell ref="A8:C8"/>
  </mergeCells>
  <dataValidations count="2">
    <dataValidation type="list" allowBlank="1" showInputMessage="1" showErrorMessage="1" sqref="A10" xr:uid="{00000000-0002-0000-0100-000000000000}">
      <formula1>"0.5kg Increment,2.5kg Increment"</formula1>
    </dataValidation>
    <dataValidation type="list" allowBlank="1" showInputMessage="1" showErrorMessage="1" sqref="A3:C3 A9:C9" xr:uid="{EBD46643-3395-46C2-91E0-D6E4DDAFAA86}">
      <formula1>"Male Powerlifting,Female Powerlifting"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1000000}">
          <x14:formula1>
            <xm:f>Parameters!#REF!</xm:f>
          </x14:formula1>
          <xm:sqref>A36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9D99-7B20-47B0-8CBF-698E4A696FF4}">
  <sheetPr codeName="Sheet3"/>
  <dimension ref="H1:S25"/>
  <sheetViews>
    <sheetView showGridLines="0" showRowColHeaders="0" zoomScale="102" zoomScaleNormal="102" workbookViewId="0">
      <selection activeCell="A2" sqref="A2"/>
    </sheetView>
  </sheetViews>
  <sheetFormatPr defaultRowHeight="14.25" x14ac:dyDescent="0.2"/>
  <cols>
    <col min="8" max="8" width="8.85546875" style="24"/>
  </cols>
  <sheetData>
    <row r="1" spans="8:19" ht="13.9" customHeight="1" x14ac:dyDescent="0.2">
      <c r="H1" s="44" t="s">
        <v>32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8:19" ht="13.9" customHeight="1" x14ac:dyDescent="0.2"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8:19" ht="13.9" customHeight="1" x14ac:dyDescent="0.2"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8:19" ht="55.9" customHeight="1" x14ac:dyDescent="0.2">
      <c r="H4" s="46" t="s">
        <v>43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8:19" ht="15" x14ac:dyDescent="0.25">
      <c r="H5" s="24" t="s">
        <v>28</v>
      </c>
    </row>
    <row r="6" spans="8:19" ht="26.45" customHeight="1" x14ac:dyDescent="0.25">
      <c r="H6" s="24" t="s">
        <v>29</v>
      </c>
    </row>
    <row r="7" spans="8:19" ht="31.15" customHeight="1" x14ac:dyDescent="0.25">
      <c r="H7" s="24" t="s">
        <v>30</v>
      </c>
    </row>
    <row r="8" spans="8:19" ht="30.6" customHeight="1" x14ac:dyDescent="0.25">
      <c r="H8" s="24" t="s">
        <v>33</v>
      </c>
    </row>
    <row r="9" spans="8:19" ht="68.45" customHeight="1" x14ac:dyDescent="0.2"/>
    <row r="10" spans="8:19" ht="26.45" customHeight="1" x14ac:dyDescent="0.25">
      <c r="H10" s="24" t="s">
        <v>39</v>
      </c>
    </row>
    <row r="11" spans="8:19" ht="28.9" customHeight="1" x14ac:dyDescent="0.25">
      <c r="H11" s="24" t="s">
        <v>40</v>
      </c>
    </row>
    <row r="12" spans="8:19" ht="42" customHeight="1" x14ac:dyDescent="0.2">
      <c r="H12" s="24" t="s">
        <v>41</v>
      </c>
    </row>
    <row r="13" spans="8:19" ht="39" customHeight="1" x14ac:dyDescent="0.25">
      <c r="H13" s="24" t="s">
        <v>42</v>
      </c>
    </row>
    <row r="15" spans="8:19" ht="10.15" customHeight="1" x14ac:dyDescent="0.2"/>
    <row r="19" ht="10.15" customHeight="1" x14ac:dyDescent="0.2"/>
    <row r="25" ht="7.9" customHeight="1" x14ac:dyDescent="0.2"/>
  </sheetData>
  <sheetProtection selectLockedCells="1" selectUnlockedCells="1"/>
  <mergeCells count="2">
    <mergeCell ref="H1:S3"/>
    <mergeCell ref="H4:S4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Below="0" summaryRight="0"/>
  </sheetPr>
  <dimension ref="A1:G997"/>
  <sheetViews>
    <sheetView topLeftCell="A33" workbookViewId="0">
      <selection activeCell="C13" sqref="C13"/>
    </sheetView>
  </sheetViews>
  <sheetFormatPr defaultColWidth="14.42578125" defaultRowHeight="15" customHeight="1" x14ac:dyDescent="0.2"/>
  <sheetData>
    <row r="1" spans="1:7" ht="15.75" customHeight="1" x14ac:dyDescent="0.2">
      <c r="A1" t="s">
        <v>9</v>
      </c>
      <c r="B1" t="s">
        <v>10</v>
      </c>
      <c r="E1" s="11" t="s">
        <v>31</v>
      </c>
    </row>
    <row r="2" spans="1:7" ht="15.75" customHeight="1" x14ac:dyDescent="0.2">
      <c r="A2">
        <v>14</v>
      </c>
      <c r="B2">
        <v>1.23</v>
      </c>
      <c r="C2" t="s">
        <v>11</v>
      </c>
      <c r="E2" t="s">
        <v>18</v>
      </c>
    </row>
    <row r="3" spans="1:7" ht="15.75" customHeight="1" x14ac:dyDescent="0.2">
      <c r="A3">
        <v>15</v>
      </c>
      <c r="B3">
        <v>1.18</v>
      </c>
      <c r="E3" t="s">
        <v>19</v>
      </c>
      <c r="F3" t="s">
        <v>20</v>
      </c>
    </row>
    <row r="4" spans="1:7" ht="15.75" customHeight="1" x14ac:dyDescent="0.2">
      <c r="A4">
        <v>16</v>
      </c>
      <c r="B4">
        <v>1.1299999999999999</v>
      </c>
      <c r="E4" t="s">
        <v>21</v>
      </c>
      <c r="F4" t="s">
        <v>22</v>
      </c>
    </row>
    <row r="5" spans="1:7" ht="15.75" customHeight="1" x14ac:dyDescent="0.2">
      <c r="A5">
        <v>17</v>
      </c>
      <c r="B5">
        <v>1.08</v>
      </c>
    </row>
    <row r="6" spans="1:7" ht="15.75" customHeight="1" x14ac:dyDescent="0.2">
      <c r="A6">
        <v>18</v>
      </c>
      <c r="B6">
        <v>1.06</v>
      </c>
      <c r="F6" t="s">
        <v>23</v>
      </c>
      <c r="G6" t="s">
        <v>24</v>
      </c>
    </row>
    <row r="7" spans="1:7" ht="15.75" customHeight="1" x14ac:dyDescent="0.2">
      <c r="A7">
        <v>19</v>
      </c>
      <c r="B7">
        <v>1.04</v>
      </c>
      <c r="E7" t="s">
        <v>2</v>
      </c>
      <c r="F7">
        <v>-1.093E-6</v>
      </c>
      <c r="G7">
        <v>-1.0706E-6</v>
      </c>
    </row>
    <row r="8" spans="1:7" ht="15.75" customHeight="1" x14ac:dyDescent="0.2">
      <c r="A8">
        <v>20</v>
      </c>
      <c r="B8">
        <v>1.03</v>
      </c>
      <c r="E8" t="s">
        <v>3</v>
      </c>
      <c r="F8">
        <v>7.3912930000000004E-4</v>
      </c>
      <c r="G8">
        <v>5.1585680000000003E-4</v>
      </c>
    </row>
    <row r="9" spans="1:7" ht="15.75" customHeight="1" x14ac:dyDescent="0.2">
      <c r="A9">
        <v>21</v>
      </c>
      <c r="B9">
        <v>1.02</v>
      </c>
      <c r="E9" t="s">
        <v>4</v>
      </c>
      <c r="F9">
        <v>-0.19187592210000001</v>
      </c>
      <c r="G9">
        <v>-0.1126655495</v>
      </c>
    </row>
    <row r="10" spans="1:7" ht="15.75" customHeight="1" x14ac:dyDescent="0.2">
      <c r="A10">
        <v>22</v>
      </c>
      <c r="B10">
        <v>1.01</v>
      </c>
      <c r="E10" t="s">
        <v>16</v>
      </c>
      <c r="F10">
        <v>24.090075599999999</v>
      </c>
      <c r="G10">
        <v>13.6175032</v>
      </c>
    </row>
    <row r="11" spans="1:7" ht="15.75" customHeight="1" x14ac:dyDescent="0.2">
      <c r="A11">
        <v>23</v>
      </c>
      <c r="B11">
        <v>1</v>
      </c>
      <c r="E11" t="s">
        <v>17</v>
      </c>
      <c r="F11">
        <v>-307.75076000000001</v>
      </c>
      <c r="G11">
        <v>-57.962879999999998</v>
      </c>
    </row>
    <row r="12" spans="1:7" ht="15.75" customHeight="1" x14ac:dyDescent="0.2">
      <c r="A12">
        <v>30</v>
      </c>
      <c r="B12">
        <v>1</v>
      </c>
    </row>
    <row r="13" spans="1:7" ht="15.75" customHeight="1" x14ac:dyDescent="0.2">
      <c r="A13">
        <v>40</v>
      </c>
      <c r="B13">
        <v>1</v>
      </c>
      <c r="C13" t="s">
        <v>12</v>
      </c>
    </row>
    <row r="14" spans="1:7" ht="15.75" customHeight="1" x14ac:dyDescent="0.2">
      <c r="A14">
        <v>41</v>
      </c>
      <c r="B14">
        <v>1.0029999999999999</v>
      </c>
    </row>
    <row r="15" spans="1:7" ht="15.75" customHeight="1" x14ac:dyDescent="0.2">
      <c r="A15">
        <v>42</v>
      </c>
      <c r="B15">
        <v>1.008</v>
      </c>
    </row>
    <row r="16" spans="1:7" ht="15.75" customHeight="1" x14ac:dyDescent="0.2">
      <c r="A16">
        <v>43</v>
      </c>
      <c r="B16">
        <v>1.014</v>
      </c>
    </row>
    <row r="17" spans="1:2" ht="15.75" customHeight="1" x14ac:dyDescent="0.2">
      <c r="A17">
        <v>44</v>
      </c>
      <c r="B17">
        <v>1.02</v>
      </c>
    </row>
    <row r="18" spans="1:2" ht="15.75" customHeight="1" x14ac:dyDescent="0.2">
      <c r="A18">
        <v>45</v>
      </c>
      <c r="B18">
        <v>1.026</v>
      </c>
    </row>
    <row r="19" spans="1:2" ht="15.75" customHeight="1" x14ac:dyDescent="0.2">
      <c r="A19">
        <v>46</v>
      </c>
      <c r="B19">
        <v>1.0329999999999999</v>
      </c>
    </row>
    <row r="20" spans="1:2" ht="15.75" customHeight="1" x14ac:dyDescent="0.2">
      <c r="A20">
        <v>47</v>
      </c>
      <c r="B20">
        <v>1.04</v>
      </c>
    </row>
    <row r="21" spans="1:2" ht="15.75" customHeight="1" x14ac:dyDescent="0.2">
      <c r="A21">
        <v>48</v>
      </c>
      <c r="B21">
        <v>1.048</v>
      </c>
    </row>
    <row r="22" spans="1:2" ht="15.75" customHeight="1" x14ac:dyDescent="0.2">
      <c r="A22">
        <v>49</v>
      </c>
      <c r="B22">
        <v>1.0569999999999999</v>
      </c>
    </row>
    <row r="23" spans="1:2" ht="15.75" customHeight="1" x14ac:dyDescent="0.2">
      <c r="A23">
        <v>50</v>
      </c>
      <c r="B23">
        <v>1.0660000000000001</v>
      </c>
    </row>
    <row r="24" spans="1:2" ht="15.75" customHeight="1" x14ac:dyDescent="0.2">
      <c r="A24">
        <v>51</v>
      </c>
      <c r="B24">
        <v>1.075</v>
      </c>
    </row>
    <row r="25" spans="1:2" ht="15.75" customHeight="1" x14ac:dyDescent="0.2">
      <c r="A25">
        <v>52</v>
      </c>
      <c r="B25">
        <v>1.0860000000000001</v>
      </c>
    </row>
    <row r="26" spans="1:2" ht="15.75" customHeight="1" x14ac:dyDescent="0.2">
      <c r="A26">
        <v>53</v>
      </c>
      <c r="B26">
        <v>1.0960000000000001</v>
      </c>
    </row>
    <row r="27" spans="1:2" ht="15.75" customHeight="1" x14ac:dyDescent="0.2">
      <c r="A27">
        <v>54</v>
      </c>
      <c r="B27">
        <v>1.1080000000000001</v>
      </c>
    </row>
    <row r="28" spans="1:2" ht="15.75" customHeight="1" x14ac:dyDescent="0.2">
      <c r="A28">
        <v>55</v>
      </c>
      <c r="B28">
        <v>1.1200000000000001</v>
      </c>
    </row>
    <row r="29" spans="1:2" ht="15.75" customHeight="1" x14ac:dyDescent="0.2">
      <c r="A29">
        <v>56</v>
      </c>
      <c r="B29">
        <v>1.1339999999999999</v>
      </c>
    </row>
    <row r="30" spans="1:2" ht="15.75" customHeight="1" x14ac:dyDescent="0.2">
      <c r="A30">
        <v>57</v>
      </c>
      <c r="B30">
        <v>1.147</v>
      </c>
    </row>
    <row r="31" spans="1:2" ht="15.75" customHeight="1" x14ac:dyDescent="0.2">
      <c r="A31">
        <v>58</v>
      </c>
      <c r="B31">
        <v>1.1619999999999999</v>
      </c>
    </row>
    <row r="32" spans="1:2" ht="15.75" customHeight="1" x14ac:dyDescent="0.2">
      <c r="A32">
        <v>59</v>
      </c>
      <c r="B32">
        <v>1.1779999999999999</v>
      </c>
    </row>
    <row r="33" spans="1:2" ht="15.75" customHeight="1" x14ac:dyDescent="0.2">
      <c r="A33">
        <v>60</v>
      </c>
      <c r="B33">
        <v>1.194</v>
      </c>
    </row>
    <row r="34" spans="1:2" ht="15.75" customHeight="1" x14ac:dyDescent="0.2">
      <c r="A34">
        <v>61</v>
      </c>
      <c r="B34">
        <v>1.2110000000000001</v>
      </c>
    </row>
    <row r="35" spans="1:2" ht="15.75" customHeight="1" x14ac:dyDescent="0.2">
      <c r="A35">
        <v>62</v>
      </c>
      <c r="B35">
        <v>1.23</v>
      </c>
    </row>
    <row r="36" spans="1:2" ht="15.75" customHeight="1" x14ac:dyDescent="0.2">
      <c r="A36">
        <v>63</v>
      </c>
      <c r="B36">
        <v>1.2490000000000001</v>
      </c>
    </row>
    <row r="37" spans="1:2" ht="15.75" customHeight="1" x14ac:dyDescent="0.2">
      <c r="A37">
        <v>64</v>
      </c>
      <c r="B37">
        <v>1.2689999999999999</v>
      </c>
    </row>
    <row r="38" spans="1:2" ht="15.75" customHeight="1" x14ac:dyDescent="0.2">
      <c r="A38">
        <v>65</v>
      </c>
      <c r="B38">
        <v>1.29</v>
      </c>
    </row>
    <row r="39" spans="1:2" ht="15.75" customHeight="1" x14ac:dyDescent="0.2">
      <c r="A39">
        <v>66</v>
      </c>
      <c r="B39">
        <v>1.3120000000000001</v>
      </c>
    </row>
    <row r="40" spans="1:2" ht="15.75" customHeight="1" x14ac:dyDescent="0.2">
      <c r="A40">
        <v>67</v>
      </c>
      <c r="B40">
        <v>1.335</v>
      </c>
    </row>
    <row r="41" spans="1:2" ht="15.75" customHeight="1" x14ac:dyDescent="0.2">
      <c r="A41">
        <v>68</v>
      </c>
      <c r="B41">
        <v>1.36</v>
      </c>
    </row>
    <row r="42" spans="1:2" ht="15.75" customHeight="1" x14ac:dyDescent="0.2">
      <c r="A42">
        <v>69</v>
      </c>
      <c r="B42">
        <v>1.385</v>
      </c>
    </row>
    <row r="43" spans="1:2" ht="15.75" customHeight="1" x14ac:dyDescent="0.2">
      <c r="A43">
        <v>70</v>
      </c>
      <c r="B43">
        <v>1.411</v>
      </c>
    </row>
    <row r="44" spans="1:2" ht="15.75" customHeight="1" x14ac:dyDescent="0.2">
      <c r="A44">
        <v>71</v>
      </c>
      <c r="B44">
        <v>1.4390000000000001</v>
      </c>
    </row>
    <row r="45" spans="1:2" ht="15.75" customHeight="1" x14ac:dyDescent="0.2">
      <c r="A45">
        <v>72</v>
      </c>
      <c r="B45">
        <v>1.468</v>
      </c>
    </row>
    <row r="46" spans="1:2" ht="15.75" customHeight="1" x14ac:dyDescent="0.2">
      <c r="A46">
        <v>73</v>
      </c>
      <c r="B46">
        <v>1.498</v>
      </c>
    </row>
    <row r="47" spans="1:2" ht="15.75" customHeight="1" x14ac:dyDescent="0.2">
      <c r="A47">
        <v>74</v>
      </c>
      <c r="B47">
        <v>1.5289999999999999</v>
      </c>
    </row>
    <row r="48" spans="1:2" ht="15.75" customHeight="1" x14ac:dyDescent="0.2">
      <c r="A48">
        <v>75</v>
      </c>
      <c r="B48">
        <v>1.5620000000000001</v>
      </c>
    </row>
    <row r="49" spans="1:2" ht="15.75" customHeight="1" x14ac:dyDescent="0.2">
      <c r="A49">
        <v>76</v>
      </c>
      <c r="B49">
        <v>1.5960000000000001</v>
      </c>
    </row>
    <row r="50" spans="1:2" ht="15.75" customHeight="1" x14ac:dyDescent="0.2">
      <c r="A50">
        <v>77</v>
      </c>
      <c r="B50">
        <v>1.631</v>
      </c>
    </row>
    <row r="51" spans="1:2" ht="15.75" customHeight="1" x14ac:dyDescent="0.2">
      <c r="A51">
        <v>78</v>
      </c>
      <c r="B51">
        <v>1.6679999999999999</v>
      </c>
    </row>
    <row r="52" spans="1:2" ht="15.75" customHeight="1" x14ac:dyDescent="0.2">
      <c r="A52">
        <v>79</v>
      </c>
      <c r="B52">
        <v>1.706</v>
      </c>
    </row>
    <row r="53" spans="1:2" ht="15.75" customHeight="1" x14ac:dyDescent="0.2">
      <c r="A53">
        <v>80</v>
      </c>
      <c r="B53">
        <v>1.7450000000000001</v>
      </c>
    </row>
    <row r="54" spans="1:2" ht="15.75" customHeight="1" x14ac:dyDescent="0.2">
      <c r="A54">
        <v>81</v>
      </c>
      <c r="B54">
        <v>1.786</v>
      </c>
    </row>
    <row r="55" spans="1:2" ht="15.75" customHeight="1" x14ac:dyDescent="0.2">
      <c r="A55">
        <v>82</v>
      </c>
      <c r="B55">
        <v>1.829</v>
      </c>
    </row>
    <row r="56" spans="1:2" ht="15.75" customHeight="1" x14ac:dyDescent="0.2">
      <c r="A56">
        <v>83</v>
      </c>
      <c r="B56">
        <v>1.873</v>
      </c>
    </row>
    <row r="57" spans="1:2" ht="15.75" customHeight="1" x14ac:dyDescent="0.2">
      <c r="A57">
        <v>84</v>
      </c>
      <c r="B57">
        <v>1.9179999999999999</v>
      </c>
    </row>
    <row r="58" spans="1:2" ht="15.75" customHeight="1" x14ac:dyDescent="0.2">
      <c r="A58">
        <v>85</v>
      </c>
      <c r="B58">
        <v>1.9650000000000001</v>
      </c>
    </row>
    <row r="59" spans="1:2" ht="15.75" customHeight="1" x14ac:dyDescent="0.2">
      <c r="A59">
        <v>86</v>
      </c>
      <c r="B59">
        <v>2.0129999999999999</v>
      </c>
    </row>
    <row r="60" spans="1:2" ht="15.75" customHeight="1" x14ac:dyDescent="0.2">
      <c r="A60">
        <v>87</v>
      </c>
      <c r="B60">
        <v>2.0640000000000001</v>
      </c>
    </row>
    <row r="61" spans="1:2" ht="15.75" customHeight="1" x14ac:dyDescent="0.2">
      <c r="A61">
        <v>88</v>
      </c>
      <c r="B61">
        <v>2.1150000000000002</v>
      </c>
    </row>
    <row r="62" spans="1:2" ht="15.75" customHeight="1" x14ac:dyDescent="0.2">
      <c r="A62">
        <v>89</v>
      </c>
      <c r="B62">
        <v>2.169</v>
      </c>
    </row>
    <row r="63" spans="1:2" ht="15.75" customHeight="1" x14ac:dyDescent="0.2">
      <c r="A63">
        <v>90</v>
      </c>
      <c r="B63">
        <v>2.2240000000000002</v>
      </c>
    </row>
    <row r="64" spans="1:2" ht="15.75" customHeight="1" x14ac:dyDescent="0.2">
      <c r="A64">
        <v>91</v>
      </c>
      <c r="B64">
        <v>2.2810000000000001</v>
      </c>
    </row>
    <row r="65" spans="1:2" ht="15.75" customHeight="1" x14ac:dyDescent="0.2">
      <c r="A65">
        <v>92</v>
      </c>
      <c r="B65">
        <v>2.34</v>
      </c>
    </row>
    <row r="66" spans="1:2" ht="15.75" customHeight="1" x14ac:dyDescent="0.2">
      <c r="A66">
        <v>93</v>
      </c>
      <c r="B66">
        <v>2.4</v>
      </c>
    </row>
    <row r="67" spans="1:2" ht="15.75" customHeight="1" x14ac:dyDescent="0.2">
      <c r="A67">
        <v>94</v>
      </c>
      <c r="B67">
        <v>2.4620000000000002</v>
      </c>
    </row>
    <row r="68" spans="1:2" ht="15.75" customHeight="1" x14ac:dyDescent="0.2">
      <c r="A68">
        <v>95</v>
      </c>
      <c r="B68">
        <v>2.5259999999999998</v>
      </c>
    </row>
    <row r="69" spans="1:2" ht="15.75" customHeight="1" x14ac:dyDescent="0.2"/>
    <row r="70" spans="1:2" ht="15.75" customHeight="1" x14ac:dyDescent="0.2"/>
    <row r="71" spans="1:2" ht="15.75" customHeight="1" x14ac:dyDescent="0.2"/>
    <row r="72" spans="1:2" ht="15.75" customHeight="1" x14ac:dyDescent="0.2"/>
    <row r="73" spans="1:2" ht="15.75" customHeight="1" x14ac:dyDescent="0.2"/>
    <row r="74" spans="1:2" ht="15.75" customHeight="1" x14ac:dyDescent="0.2"/>
    <row r="75" spans="1:2" ht="15.75" customHeight="1" x14ac:dyDescent="0.2"/>
    <row r="76" spans="1:2" ht="15.75" customHeight="1" x14ac:dyDescent="0.2"/>
    <row r="77" spans="1:2" ht="15.75" customHeight="1" x14ac:dyDescent="0.2"/>
    <row r="78" spans="1:2" ht="15.75" customHeight="1" x14ac:dyDescent="0.2"/>
    <row r="79" spans="1:2" ht="15.75" customHeight="1" x14ac:dyDescent="0.2"/>
    <row r="80" spans="1: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sheetProtection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Required DOTS Pts Calculator</vt:lpstr>
      <vt:lpstr>Instructions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Marksteiner</dc:creator>
  <cp:lastModifiedBy>Josh Rohr</cp:lastModifiedBy>
  <dcterms:created xsi:type="dcterms:W3CDTF">2018-10-09T17:28:03Z</dcterms:created>
  <dcterms:modified xsi:type="dcterms:W3CDTF">2023-09-06T20:52:55Z</dcterms:modified>
</cp:coreProperties>
</file>